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<sst xmlns="http://schemas.openxmlformats.org/spreadsheetml/2006/main" count="84" uniqueCount="80">
  <si>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r>
      <rPr>
        <sz val="8"/>
        <color indexed="8"/>
        <rFont val="Soberana Sans"/>
        <family val="0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</si>
  <si>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</si>
  <si>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</si>
  <si>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</si>
  <si>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CLASIFICACIÓN ECONÓMICA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</si>
  <si>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</si>
  <si>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</si>
  <si>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</si>
  <si>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</si>
  <si>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</si>
  <si>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OBJETO DEL GASTO</t>
  </si>
  <si>
    <t>DENOMINACIÓN</t>
  </si>
  <si>
    <r>
      <rPr>
        <b/>
        <sz val="7"/>
        <color indexed="8"/>
        <rFont val="Soberana Sans"/>
        <family val="0"/>
      </rPr>
      <t>TOTAL</t>
    </r>
  </si>
  <si>
    <r>
      <rPr>
        <b/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</si>
  <si>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</si>
  <si>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1000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</si>
  <si>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</si>
  <si>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1100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</si>
  <si>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</si>
  <si>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1200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</si>
  <si>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</si>
  <si>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1300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</si>
  <si>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</si>
  <si>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1400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</si>
  <si>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</si>
  <si>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1500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</si>
  <si>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</si>
  <si>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1700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</si>
  <si>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</si>
  <si>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sz val="7"/>
        <color indexed="8"/>
        <rFont val="Soberana Sans"/>
        <family val="0"/>
      </rPr>
      <t>Gasto De Operación</t>
    </r>
  </si>
  <si>
    <r>
      <rPr>
        <sz val="7"/>
        <color indexed="8"/>
        <rFont val="Soberana Sans"/>
        <family val="0"/>
      </rPr>
      <t>2000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</si>
  <si>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</si>
  <si>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2100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</si>
  <si>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</si>
  <si>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2200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</si>
  <si>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</si>
  <si>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2400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</si>
  <si>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</si>
  <si>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2500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</si>
  <si>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</si>
  <si>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2600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</si>
  <si>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</si>
  <si>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2700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</si>
  <si>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</si>
  <si>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2900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</si>
  <si>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</si>
  <si>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sz val="7"/>
        <color indexed="8"/>
        <rFont val="Soberana Sans"/>
        <family val="0"/>
      </rPr>
      <t>3000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</si>
  <si>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</si>
  <si>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3100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</si>
  <si>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</si>
  <si>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3200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</si>
  <si>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</si>
  <si>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3300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</si>
  <si>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</si>
  <si>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3400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</si>
  <si>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</si>
  <si>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3500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</si>
  <si>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</si>
  <si>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3700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</si>
  <si>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</si>
  <si>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3800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</si>
  <si>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</si>
  <si>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3900</t>
    </r>
  </si>
  <si>
    <r>
      <rPr>
        <sz val="7"/>
        <color indexed="8"/>
        <rFont val="Soberana Sans"/>
        <family val="0"/>
      </rPr>
      <t>Otros servicios generales</t>
    </r>
  </si>
  <si>
    <r>
      <rPr>
        <sz val="7"/>
        <color indexed="8"/>
        <rFont val="Soberana Sans"/>
        <family val="0"/>
      </rPr>
      <t>Otros De Corriente</t>
    </r>
  </si>
  <si>
    <r>
      <rPr>
        <sz val="7"/>
        <color indexed="8"/>
        <rFont val="Soberana Sans"/>
        <family val="0"/>
      </rPr>
      <t>4000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</si>
  <si>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</si>
  <si>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4600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</si>
  <si>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</si>
  <si>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b/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</si>
  <si>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Gasto De Inversión</t>
    </r>
  </si>
  <si>
    <r>
      <rPr>
        <sz val="7"/>
        <color indexed="8"/>
        <rFont val="Soberana Sans"/>
        <family val="0"/>
      </rPr>
      <t>Inversión Física</t>
    </r>
  </si>
  <si>
    <r>
      <rPr>
        <sz val="7"/>
        <color indexed="8"/>
        <rFont val="Soberana Sans"/>
        <family val="0"/>
      </rPr>
      <t>6000</t>
    </r>
  </si>
  <si>
    <r>
      <rPr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</si>
  <si>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6200</t>
    </r>
  </si>
  <si>
    <r>
      <rPr>
        <sz val="7"/>
        <color indexed="8"/>
        <rFont val="Soberana Sans"/>
        <family val="0"/>
      </rPr>
      <t>Obra pública en bienes propios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</si>
  <si>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</si>
  <si>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Inversiones Financieras y Otras Provisiones</t>
  </si>
  <si>
    <t>Provisiones para Contingencias y Otras Erogaciones Especiales</t>
  </si>
  <si>
    <t>PRIMER TRIMESTRE ENERO-JUNIO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</si>
</sst>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171" fontId="0" fillId="0" borderId="0" xfId="47" applyFont="1" applyAlignment="1">
      <alignment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172" fontId="7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7" fillId="0" borderId="15" xfId="0" applyNumberFormat="1" applyFont="1" applyFill="1" applyBorder="1" applyAlignment="1" applyProtection="1">
      <alignment horizontal="right" vertical="center" wrapText="1"/>
      <protection/>
    </xf>
    <xf numFmtId="171" fontId="8" fillId="0" borderId="0" xfId="47" applyFont="1" applyAlignment="1">
      <alignment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left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172" fontId="7" fillId="0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="130" zoomScaleNormal="130" zoomScalePageLayoutView="0" workbookViewId="0" topLeftCell="B1">
      <selection activeCell="F56" sqref="F56:G58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4" width="4.140625" style="0" customWidth="1"/>
    <col min="5" max="5" width="51.57421875" style="0" customWidth="1"/>
    <col min="6" max="10" width="16.00390625" style="0" customWidth="1"/>
  </cols>
  <sheetData>
    <row r="1" spans="1:10" ht="12" customHeight="1">
      <c r="A1" s="1"/>
      <c r="B1" s="27" t="s">
        <v>79</v>
      </c>
      <c r="C1" s="27"/>
      <c r="D1" s="27"/>
      <c r="E1" s="27"/>
      <c r="F1" s="27"/>
      <c r="G1" s="27"/>
      <c r="H1" s="27"/>
      <c r="I1" s="27"/>
      <c r="J1" s="27"/>
    </row>
    <row r="2" spans="1:10" ht="12" customHeight="1">
      <c r="A2" s="1"/>
      <c r="B2" s="27" t="s">
        <v>0</v>
      </c>
      <c r="C2" s="27"/>
      <c r="D2" s="27"/>
      <c r="E2" s="27"/>
      <c r="F2" s="27"/>
      <c r="G2" s="27"/>
      <c r="H2" s="27"/>
      <c r="I2" s="27"/>
      <c r="J2" s="27"/>
    </row>
    <row r="3" spans="1:10" ht="12" customHeight="1">
      <c r="A3" s="1"/>
      <c r="B3" s="27" t="s">
        <v>1</v>
      </c>
      <c r="C3" s="27"/>
      <c r="D3" s="27"/>
      <c r="E3" s="27"/>
      <c r="F3" s="27"/>
      <c r="G3" s="27"/>
      <c r="H3" s="27"/>
      <c r="I3" s="27"/>
      <c r="J3" s="27"/>
    </row>
    <row r="4" spans="1:10" ht="12" customHeight="1">
      <c r="A4" s="1"/>
      <c r="B4" s="27" t="s">
        <v>2</v>
      </c>
      <c r="C4" s="27"/>
      <c r="D4" s="27"/>
      <c r="E4" s="27"/>
      <c r="F4" s="27"/>
      <c r="G4" s="27"/>
      <c r="H4" s="27"/>
      <c r="I4" s="27"/>
      <c r="J4" s="27"/>
    </row>
    <row r="5" spans="1:10" ht="12" customHeight="1">
      <c r="A5" s="1"/>
      <c r="B5" s="27" t="s">
        <v>3</v>
      </c>
      <c r="C5" s="27"/>
      <c r="D5" s="27"/>
      <c r="E5" s="27"/>
      <c r="F5" s="27"/>
      <c r="G5" s="27"/>
      <c r="H5" s="27"/>
      <c r="I5" s="27"/>
      <c r="J5" s="27"/>
    </row>
    <row r="6" spans="1:10" ht="19.5" customHeight="1">
      <c r="A6" s="1"/>
      <c r="B6" s="28" t="s">
        <v>4</v>
      </c>
      <c r="C6" s="28"/>
      <c r="D6" s="28"/>
      <c r="E6" s="28"/>
      <c r="F6" s="29" t="s">
        <v>5</v>
      </c>
      <c r="G6" s="25" t="s">
        <v>6</v>
      </c>
      <c r="H6" s="25" t="s">
        <v>7</v>
      </c>
      <c r="I6" s="25" t="s">
        <v>8</v>
      </c>
      <c r="J6" s="25" t="s">
        <v>9</v>
      </c>
    </row>
    <row r="7" spans="1:10" ht="15" customHeight="1">
      <c r="A7" s="1"/>
      <c r="B7" s="2"/>
      <c r="C7" s="3"/>
      <c r="D7" s="26" t="s">
        <v>10</v>
      </c>
      <c r="E7" s="26"/>
      <c r="F7" s="29"/>
      <c r="G7" s="25"/>
      <c r="H7" s="25"/>
      <c r="I7" s="25"/>
      <c r="J7" s="25"/>
    </row>
    <row r="8" spans="1:10" ht="15" customHeight="1">
      <c r="A8" s="1"/>
      <c r="B8" s="4"/>
      <c r="C8" s="5"/>
      <c r="D8" s="5"/>
      <c r="E8" s="6" t="s">
        <v>11</v>
      </c>
      <c r="F8" s="29"/>
      <c r="G8" s="25"/>
      <c r="H8" s="25"/>
      <c r="I8" s="25"/>
      <c r="J8" s="25"/>
    </row>
    <row r="9" spans="1:10" ht="21.75" customHeight="1">
      <c r="A9" s="1"/>
      <c r="B9" s="24" t="s">
        <v>12</v>
      </c>
      <c r="C9" s="24"/>
      <c r="D9" s="24"/>
      <c r="E9" s="24"/>
      <c r="F9" s="12">
        <f>+F10+F45</f>
        <v>1086994354</v>
      </c>
      <c r="G9" s="12">
        <f>+G10+G45</f>
        <v>1080552808.26</v>
      </c>
      <c r="H9" s="12">
        <f>+H10+H45</f>
        <v>975875588.81</v>
      </c>
      <c r="I9" s="12">
        <f>+I10+I45</f>
        <v>948631744.6499999</v>
      </c>
      <c r="J9" s="12">
        <f>+G9-I9</f>
        <v>131921063.61000013</v>
      </c>
    </row>
    <row r="10" spans="1:10" ht="21.75" customHeight="1">
      <c r="A10" s="1"/>
      <c r="B10" s="24" t="s">
        <v>13</v>
      </c>
      <c r="C10" s="24"/>
      <c r="D10" s="24"/>
      <c r="E10" s="24"/>
      <c r="F10" s="12">
        <f>+F11+F19+F37</f>
        <v>1082151303</v>
      </c>
      <c r="G10" s="12">
        <f>+G11+G19+G37</f>
        <v>1075709757.26</v>
      </c>
      <c r="H10" s="12">
        <f>+H11+H19+H37</f>
        <v>975875588.81</v>
      </c>
      <c r="I10" s="12">
        <f>+I11+I19+I37</f>
        <v>948631744.6499999</v>
      </c>
      <c r="J10" s="12">
        <f aca="true" t="shared" si="0" ref="J10:J48">+G10-I10</f>
        <v>127078012.61000013</v>
      </c>
    </row>
    <row r="11" spans="1:10" ht="16.5" customHeight="1">
      <c r="A11" s="1"/>
      <c r="B11" s="20" t="s">
        <v>14</v>
      </c>
      <c r="C11" s="20"/>
      <c r="D11" s="20"/>
      <c r="E11" s="20"/>
      <c r="F11" s="13">
        <f>+F12</f>
        <v>521423834</v>
      </c>
      <c r="G11" s="13">
        <f>+G12</f>
        <v>522476455.2</v>
      </c>
      <c r="H11" s="13">
        <f>+H12</f>
        <v>535416333.4499999</v>
      </c>
      <c r="I11" s="13">
        <f>+I12</f>
        <v>522418867.11999995</v>
      </c>
      <c r="J11" s="13">
        <f t="shared" si="0"/>
        <v>57588.080000042915</v>
      </c>
    </row>
    <row r="12" spans="1:10" ht="16.5" customHeight="1">
      <c r="A12" s="1"/>
      <c r="B12" s="7"/>
      <c r="C12" s="8" t="s">
        <v>15</v>
      </c>
      <c r="D12" s="21" t="s">
        <v>16</v>
      </c>
      <c r="E12" s="21"/>
      <c r="F12" s="13">
        <f>SUM(F13:F18)</f>
        <v>521423834</v>
      </c>
      <c r="G12" s="13">
        <f>SUM(G13:G18)</f>
        <v>522476455.2</v>
      </c>
      <c r="H12" s="13">
        <f>SUM(H13:H18)</f>
        <v>535416333.4499999</v>
      </c>
      <c r="I12" s="13">
        <f>SUM(I13:I18)</f>
        <v>522418867.11999995</v>
      </c>
      <c r="J12" s="13">
        <f t="shared" si="0"/>
        <v>57588.080000042915</v>
      </c>
    </row>
    <row r="13" spans="1:10" ht="16.5" customHeight="1">
      <c r="A13" s="1"/>
      <c r="B13" s="7"/>
      <c r="C13" s="1"/>
      <c r="D13" s="8" t="s">
        <v>17</v>
      </c>
      <c r="E13" s="9" t="s">
        <v>18</v>
      </c>
      <c r="F13" s="13">
        <v>172044842</v>
      </c>
      <c r="G13" s="14">
        <v>192761236.05</v>
      </c>
      <c r="H13" s="14">
        <f>5010562.84+I13</f>
        <v>181963459.84</v>
      </c>
      <c r="I13" s="14">
        <v>176952897</v>
      </c>
      <c r="J13" s="13">
        <f t="shared" si="0"/>
        <v>15808339.050000012</v>
      </c>
    </row>
    <row r="14" spans="1:10" ht="16.5" customHeight="1">
      <c r="A14" s="1"/>
      <c r="B14" s="7"/>
      <c r="C14" s="1"/>
      <c r="D14" s="8" t="s">
        <v>19</v>
      </c>
      <c r="E14" s="9" t="s">
        <v>20</v>
      </c>
      <c r="F14" s="13">
        <v>8325780</v>
      </c>
      <c r="G14" s="14">
        <v>8325780</v>
      </c>
      <c r="H14" s="14">
        <f>0+I14</f>
        <v>8375387.01</v>
      </c>
      <c r="I14" s="14">
        <v>8375387.01</v>
      </c>
      <c r="J14" s="13">
        <f t="shared" si="0"/>
        <v>-49607.00999999978</v>
      </c>
    </row>
    <row r="15" spans="1:10" ht="16.5" customHeight="1">
      <c r="A15" s="1"/>
      <c r="B15" s="7"/>
      <c r="C15" s="1"/>
      <c r="D15" s="8" t="s">
        <v>21</v>
      </c>
      <c r="E15" s="9" t="s">
        <v>22</v>
      </c>
      <c r="F15" s="13">
        <v>122781338</v>
      </c>
      <c r="G15" s="14">
        <v>123260770.71</v>
      </c>
      <c r="H15" s="14">
        <f>9132+I15</f>
        <v>156819094.2</v>
      </c>
      <c r="I15" s="14">
        <v>156809962.2</v>
      </c>
      <c r="J15" s="13">
        <f t="shared" si="0"/>
        <v>-33549191.489999995</v>
      </c>
    </row>
    <row r="16" spans="1:10" ht="16.5" customHeight="1">
      <c r="A16" s="1"/>
      <c r="B16" s="7"/>
      <c r="C16" s="1"/>
      <c r="D16" s="8" t="s">
        <v>23</v>
      </c>
      <c r="E16" s="9" t="s">
        <v>24</v>
      </c>
      <c r="F16" s="13">
        <v>45128702</v>
      </c>
      <c r="G16" s="14">
        <v>38875708.71</v>
      </c>
      <c r="H16" s="14">
        <f>7709162.81+I16</f>
        <v>47406111.080000006</v>
      </c>
      <c r="I16" s="14">
        <v>39696948.27</v>
      </c>
      <c r="J16" s="13">
        <f t="shared" si="0"/>
        <v>-821239.5600000024</v>
      </c>
    </row>
    <row r="17" spans="1:10" ht="16.5" customHeight="1">
      <c r="A17" s="1"/>
      <c r="B17" s="7"/>
      <c r="C17" s="1"/>
      <c r="D17" s="8" t="s">
        <v>25</v>
      </c>
      <c r="E17" s="9" t="s">
        <v>26</v>
      </c>
      <c r="F17" s="13">
        <v>158133954</v>
      </c>
      <c r="G17" s="14">
        <v>132422724.73</v>
      </c>
      <c r="H17" s="14">
        <f>268608.68+I17</f>
        <v>140844544.49</v>
      </c>
      <c r="I17" s="14">
        <v>140575935.81</v>
      </c>
      <c r="J17" s="13">
        <f t="shared" si="0"/>
        <v>-8153211.079999998</v>
      </c>
    </row>
    <row r="18" spans="1:10" ht="16.5" customHeight="1">
      <c r="A18" s="1"/>
      <c r="B18" s="7"/>
      <c r="C18" s="1"/>
      <c r="D18" s="8" t="s">
        <v>27</v>
      </c>
      <c r="E18" s="9" t="s">
        <v>28</v>
      </c>
      <c r="F18" s="13">
        <v>15009218</v>
      </c>
      <c r="G18" s="14">
        <v>26830235</v>
      </c>
      <c r="H18" s="14">
        <f>0+I18</f>
        <v>7736.83</v>
      </c>
      <c r="I18" s="14">
        <v>7736.83</v>
      </c>
      <c r="J18" s="13">
        <f t="shared" si="0"/>
        <v>26822498.17</v>
      </c>
    </row>
    <row r="19" spans="1:10" ht="16.5" customHeight="1">
      <c r="A19" s="1"/>
      <c r="B19" s="20" t="s">
        <v>29</v>
      </c>
      <c r="C19" s="20"/>
      <c r="D19" s="20"/>
      <c r="E19" s="20"/>
      <c r="F19" s="13">
        <f>+F20+F28</f>
        <v>391221340</v>
      </c>
      <c r="G19" s="13">
        <f>+G20+G28</f>
        <v>549094345.73</v>
      </c>
      <c r="H19" s="13">
        <f>+H20+H28</f>
        <v>440432807.36</v>
      </c>
      <c r="I19" s="13">
        <f>+I20+I28</f>
        <v>426186429.53</v>
      </c>
      <c r="J19" s="13">
        <f t="shared" si="0"/>
        <v>122907916.20000005</v>
      </c>
    </row>
    <row r="20" spans="1:10" ht="16.5" customHeight="1">
      <c r="A20" s="1"/>
      <c r="B20" s="7"/>
      <c r="C20" s="8" t="s">
        <v>30</v>
      </c>
      <c r="D20" s="21" t="s">
        <v>31</v>
      </c>
      <c r="E20" s="21"/>
      <c r="F20" s="13">
        <f>SUM(F21:F27)</f>
        <v>315386807</v>
      </c>
      <c r="G20" s="13">
        <f>SUM(G21:G27)</f>
        <v>348473544.34</v>
      </c>
      <c r="H20" s="13">
        <f>SUM(H21:H27)</f>
        <v>324736068.17</v>
      </c>
      <c r="I20" s="13">
        <f>SUM(I21:I27)</f>
        <v>310640649.09</v>
      </c>
      <c r="J20" s="13">
        <f t="shared" si="0"/>
        <v>37832895.25</v>
      </c>
    </row>
    <row r="21" spans="1:10" ht="16.5" customHeight="1">
      <c r="A21" s="1"/>
      <c r="B21" s="7"/>
      <c r="C21" s="1"/>
      <c r="D21" s="8" t="s">
        <v>32</v>
      </c>
      <c r="E21" s="9" t="s">
        <v>33</v>
      </c>
      <c r="F21" s="13">
        <v>814325</v>
      </c>
      <c r="G21" s="14">
        <v>1700529.32</v>
      </c>
      <c r="H21" s="14">
        <f>292311.37+I21</f>
        <v>1605554.7599999998</v>
      </c>
      <c r="I21" s="14">
        <v>1313243.39</v>
      </c>
      <c r="J21" s="13">
        <f t="shared" si="0"/>
        <v>387285.93000000017</v>
      </c>
    </row>
    <row r="22" spans="1:10" ht="16.5" customHeight="1">
      <c r="A22" s="1"/>
      <c r="B22" s="7"/>
      <c r="C22" s="1"/>
      <c r="D22" s="8" t="s">
        <v>34</v>
      </c>
      <c r="E22" s="9" t="s">
        <v>35</v>
      </c>
      <c r="F22" s="13">
        <f>10464478+50000</f>
        <v>10514478</v>
      </c>
      <c r="G22" s="14">
        <f>16259407.99+130000</f>
        <v>16389407.99</v>
      </c>
      <c r="H22" s="14">
        <f>2652982.39+I22</f>
        <v>18958590.69</v>
      </c>
      <c r="I22" s="14">
        <v>16305608.3</v>
      </c>
      <c r="J22" s="13">
        <f t="shared" si="0"/>
        <v>83799.68999999948</v>
      </c>
    </row>
    <row r="23" spans="1:10" ht="16.5" customHeight="1">
      <c r="A23" s="1"/>
      <c r="B23" s="7"/>
      <c r="C23" s="1"/>
      <c r="D23" s="8" t="s">
        <v>36</v>
      </c>
      <c r="E23" s="9" t="s">
        <v>37</v>
      </c>
      <c r="F23" s="13">
        <v>497478</v>
      </c>
      <c r="G23" s="14">
        <f>243985.07+497478</f>
        <v>741463.0700000001</v>
      </c>
      <c r="H23" s="14">
        <f>22701.3+I23</f>
        <v>246301.66999999998</v>
      </c>
      <c r="I23" s="14">
        <v>223600.37</v>
      </c>
      <c r="J23" s="13">
        <f t="shared" si="0"/>
        <v>517862.70000000007</v>
      </c>
    </row>
    <row r="24" spans="1:10" ht="16.5" customHeight="1">
      <c r="A24" s="1"/>
      <c r="B24" s="7"/>
      <c r="C24" s="1"/>
      <c r="D24" s="8" t="s">
        <v>38</v>
      </c>
      <c r="E24" s="9" t="s">
        <v>39</v>
      </c>
      <c r="F24" s="13">
        <f>301589959+862014</f>
        <v>302451973</v>
      </c>
      <c r="G24" s="14">
        <f>313571449.75+755914+13147175</f>
        <v>327474538.75</v>
      </c>
      <c r="H24" s="14">
        <f>10966550.55+I24</f>
        <v>302820456.49</v>
      </c>
      <c r="I24" s="14">
        <v>291853905.94</v>
      </c>
      <c r="J24" s="13">
        <f t="shared" si="0"/>
        <v>35620632.81</v>
      </c>
    </row>
    <row r="25" spans="1:10" ht="16.5" customHeight="1">
      <c r="A25" s="1"/>
      <c r="B25" s="7"/>
      <c r="C25" s="1"/>
      <c r="D25" s="8" t="s">
        <v>40</v>
      </c>
      <c r="E25" s="9" t="s">
        <v>41</v>
      </c>
      <c r="F25" s="13">
        <v>0</v>
      </c>
      <c r="G25" s="14">
        <f>152009.18+21100</f>
        <v>173109.18</v>
      </c>
      <c r="H25" s="14">
        <f>0+I25</f>
        <v>21060.52</v>
      </c>
      <c r="I25" s="14">
        <v>21060.52</v>
      </c>
      <c r="J25" s="13">
        <f t="shared" si="0"/>
        <v>152048.66</v>
      </c>
    </row>
    <row r="26" spans="1:10" ht="16.5" customHeight="1">
      <c r="A26" s="1"/>
      <c r="B26" s="7"/>
      <c r="C26" s="1"/>
      <c r="D26" s="8" t="s">
        <v>42</v>
      </c>
      <c r="E26" s="9" t="s">
        <v>43</v>
      </c>
      <c r="F26" s="13">
        <v>35728</v>
      </c>
      <c r="G26" s="14">
        <v>40728</v>
      </c>
      <c r="H26" s="14">
        <v>0</v>
      </c>
      <c r="I26" s="14">
        <v>0</v>
      </c>
      <c r="J26" s="13">
        <f t="shared" si="0"/>
        <v>40728</v>
      </c>
    </row>
    <row r="27" spans="1:10" ht="16.5" customHeight="1">
      <c r="A27" s="1"/>
      <c r="B27" s="7"/>
      <c r="C27" s="1"/>
      <c r="D27" s="8" t="s">
        <v>44</v>
      </c>
      <c r="E27" s="9" t="s">
        <v>45</v>
      </c>
      <c r="F27" s="13">
        <v>1072825</v>
      </c>
      <c r="G27" s="14">
        <f>880943.03+1072825</f>
        <v>1953768.03</v>
      </c>
      <c r="H27" s="14">
        <f>160873.47+I27</f>
        <v>1084104.04</v>
      </c>
      <c r="I27" s="14">
        <v>923230.57</v>
      </c>
      <c r="J27" s="13">
        <f t="shared" si="0"/>
        <v>1030537.4600000001</v>
      </c>
    </row>
    <row r="28" spans="1:10" ht="16.5" customHeight="1">
      <c r="A28" s="1"/>
      <c r="B28" s="7"/>
      <c r="C28" s="8" t="s">
        <v>46</v>
      </c>
      <c r="D28" s="21" t="s">
        <v>47</v>
      </c>
      <c r="E28" s="21"/>
      <c r="F28" s="13">
        <f>SUM(F29:F36)</f>
        <v>75834533</v>
      </c>
      <c r="G28" s="13">
        <f>SUM(G29:G36)</f>
        <v>200620801.39</v>
      </c>
      <c r="H28" s="13">
        <f>SUM(H29:H36)</f>
        <v>115696739.19</v>
      </c>
      <c r="I28" s="13">
        <f>SUM(I29:I36)</f>
        <v>115545780.44</v>
      </c>
      <c r="J28" s="13">
        <f t="shared" si="0"/>
        <v>85075020.94999999</v>
      </c>
    </row>
    <row r="29" spans="1:10" ht="16.5" customHeight="1">
      <c r="A29" s="1"/>
      <c r="B29" s="7"/>
      <c r="C29" s="1"/>
      <c r="D29" s="8" t="s">
        <v>48</v>
      </c>
      <c r="E29" s="9" t="s">
        <v>49</v>
      </c>
      <c r="F29" s="13">
        <v>207470</v>
      </c>
      <c r="G29" s="14">
        <f>13730988.52+307210+1435593</f>
        <v>15473791.52</v>
      </c>
      <c r="H29" s="14">
        <f>17439.44+I29</f>
        <v>10923559.469999999</v>
      </c>
      <c r="I29" s="14">
        <v>10906120.03</v>
      </c>
      <c r="J29" s="13">
        <f t="shared" si="0"/>
        <v>4567671.49</v>
      </c>
    </row>
    <row r="30" spans="1:10" ht="16.5" customHeight="1">
      <c r="A30" s="1"/>
      <c r="B30" s="7"/>
      <c r="C30" s="1"/>
      <c r="D30" s="8" t="s">
        <v>50</v>
      </c>
      <c r="E30" s="9" t="s">
        <v>51</v>
      </c>
      <c r="F30" s="13">
        <f>9874901+50000</f>
        <v>9924901</v>
      </c>
      <c r="G30" s="14">
        <f>25235619.02+89720+618412.37</f>
        <v>25943751.39</v>
      </c>
      <c r="H30" s="14">
        <f>17677.6+I30</f>
        <v>13483329.969999999</v>
      </c>
      <c r="I30" s="14">
        <v>13465652.37</v>
      </c>
      <c r="J30" s="13">
        <f t="shared" si="0"/>
        <v>12478099.020000001</v>
      </c>
    </row>
    <row r="31" spans="1:10" ht="16.5" customHeight="1">
      <c r="A31" s="1"/>
      <c r="B31" s="7"/>
      <c r="C31" s="1"/>
      <c r="D31" s="8" t="s">
        <v>52</v>
      </c>
      <c r="E31" s="9" t="s">
        <v>53</v>
      </c>
      <c r="F31" s="13">
        <f>7366016+1914691</f>
        <v>9280707</v>
      </c>
      <c r="G31" s="14">
        <f>82573+30115915.87+1933691+17166977.3</f>
        <v>49299157.17</v>
      </c>
      <c r="H31" s="14">
        <f>48887.01+I31</f>
        <v>13004111.31</v>
      </c>
      <c r="I31" s="14">
        <v>12955224.3</v>
      </c>
      <c r="J31" s="13">
        <f t="shared" si="0"/>
        <v>36343932.870000005</v>
      </c>
    </row>
    <row r="32" spans="1:10" ht="16.5" customHeight="1">
      <c r="A32" s="1"/>
      <c r="B32" s="7"/>
      <c r="C32" s="1"/>
      <c r="D32" s="8" t="s">
        <v>54</v>
      </c>
      <c r="E32" s="9" t="s">
        <v>55</v>
      </c>
      <c r="F32" s="13">
        <v>232500</v>
      </c>
      <c r="G32" s="14">
        <f>15479676+232500</f>
        <v>15712176</v>
      </c>
      <c r="H32" s="14">
        <f>0+I32</f>
        <v>15370042.74</v>
      </c>
      <c r="I32" s="14">
        <v>15370042.74</v>
      </c>
      <c r="J32" s="13">
        <f t="shared" si="0"/>
        <v>342133.2599999998</v>
      </c>
    </row>
    <row r="33" spans="1:10" ht="16.5" customHeight="1">
      <c r="A33" s="1"/>
      <c r="B33" s="7"/>
      <c r="C33" s="1"/>
      <c r="D33" s="8" t="s">
        <v>56</v>
      </c>
      <c r="E33" s="9" t="s">
        <v>57</v>
      </c>
      <c r="F33" s="13">
        <f>38333209+3712166</f>
        <v>42045375</v>
      </c>
      <c r="G33" s="14">
        <f>61444907.93+3553706+15218765.38</f>
        <v>80217379.31</v>
      </c>
      <c r="H33" s="14">
        <f>54540.7+I33</f>
        <v>49378562.7</v>
      </c>
      <c r="I33" s="14">
        <v>49324022</v>
      </c>
      <c r="J33" s="13">
        <f t="shared" si="0"/>
        <v>30893357.310000002</v>
      </c>
    </row>
    <row r="34" spans="1:10" ht="16.5" customHeight="1">
      <c r="A34" s="1"/>
      <c r="B34" s="7"/>
      <c r="C34" s="1"/>
      <c r="D34" s="8" t="s">
        <v>58</v>
      </c>
      <c r="E34" s="9" t="s">
        <v>59</v>
      </c>
      <c r="F34" s="13">
        <v>155000</v>
      </c>
      <c r="G34" s="14">
        <v>155000</v>
      </c>
      <c r="H34" s="14">
        <f>11820+I34</f>
        <v>65348</v>
      </c>
      <c r="I34" s="14">
        <v>53528</v>
      </c>
      <c r="J34" s="13">
        <f t="shared" si="0"/>
        <v>101472</v>
      </c>
    </row>
    <row r="35" spans="1:10" ht="16.5" customHeight="1">
      <c r="A35" s="1"/>
      <c r="B35" s="7"/>
      <c r="C35" s="1"/>
      <c r="D35" s="8" t="s">
        <v>60</v>
      </c>
      <c r="E35" s="9" t="s">
        <v>61</v>
      </c>
      <c r="F35" s="13">
        <v>167500</v>
      </c>
      <c r="G35" s="14">
        <v>167500</v>
      </c>
      <c r="H35" s="30">
        <v>0</v>
      </c>
      <c r="I35" s="14">
        <v>0</v>
      </c>
      <c r="J35" s="13">
        <f t="shared" si="0"/>
        <v>167500</v>
      </c>
    </row>
    <row r="36" spans="1:10" ht="16.5" customHeight="1">
      <c r="A36" s="1"/>
      <c r="B36" s="7"/>
      <c r="C36" s="1"/>
      <c r="D36" s="8" t="s">
        <v>62</v>
      </c>
      <c r="E36" s="9" t="s">
        <v>63</v>
      </c>
      <c r="F36" s="13">
        <f>13757280+1763800-1700000</f>
        <v>13821080</v>
      </c>
      <c r="G36" s="14">
        <f>13670819-82573+63800</f>
        <v>13652046</v>
      </c>
      <c r="H36" s="14">
        <f>594+I36</f>
        <v>13471785</v>
      </c>
      <c r="I36" s="14">
        <f>13497639-26448</f>
        <v>13471191</v>
      </c>
      <c r="J36" s="13">
        <f t="shared" si="0"/>
        <v>180855</v>
      </c>
    </row>
    <row r="37" spans="1:10" ht="16.5" customHeight="1">
      <c r="A37" s="1"/>
      <c r="B37" s="20" t="s">
        <v>64</v>
      </c>
      <c r="C37" s="20"/>
      <c r="D37" s="20"/>
      <c r="E37" s="20"/>
      <c r="F37" s="18">
        <f>+F38+F40+F42</f>
        <v>169506129</v>
      </c>
      <c r="G37" s="14">
        <f>+G38+G40+G42</f>
        <v>4138956.33</v>
      </c>
      <c r="H37" s="14">
        <f>+H38+H40+H42</f>
        <v>26448</v>
      </c>
      <c r="I37" s="14">
        <f>+I38+I40+I42</f>
        <v>26448</v>
      </c>
      <c r="J37" s="13">
        <f t="shared" si="0"/>
        <v>4112508.33</v>
      </c>
    </row>
    <row r="38" spans="1:10" ht="16.5" customHeight="1">
      <c r="A38" s="1"/>
      <c r="B38" s="7"/>
      <c r="C38" s="8" t="s">
        <v>46</v>
      </c>
      <c r="D38" s="21" t="s">
        <v>47</v>
      </c>
      <c r="E38" s="21"/>
      <c r="F38" s="13">
        <f>+F39</f>
        <v>1766410</v>
      </c>
      <c r="G38" s="13">
        <f>+G39</f>
        <v>2066789.33</v>
      </c>
      <c r="H38" s="13">
        <f>+H39</f>
        <v>26448</v>
      </c>
      <c r="I38" s="13">
        <f>+I39</f>
        <v>26448</v>
      </c>
      <c r="J38" s="13">
        <f t="shared" si="0"/>
        <v>2040341.33</v>
      </c>
    </row>
    <row r="39" spans="1:10" ht="16.5" customHeight="1">
      <c r="A39" s="1"/>
      <c r="B39" s="7"/>
      <c r="C39" s="1"/>
      <c r="D39" s="8" t="s">
        <v>62</v>
      </c>
      <c r="E39" s="9" t="s">
        <v>63</v>
      </c>
      <c r="F39" s="13">
        <f>66410+1700000</f>
        <v>1766410</v>
      </c>
      <c r="G39" s="14">
        <f>366789.33+1700000</f>
        <v>2066789.33</v>
      </c>
      <c r="H39" s="14">
        <f>+I39</f>
        <v>26448</v>
      </c>
      <c r="I39" s="14">
        <v>26448</v>
      </c>
      <c r="J39" s="13">
        <f t="shared" si="0"/>
        <v>2040341.33</v>
      </c>
    </row>
    <row r="40" spans="1:10" ht="16.5" customHeight="1">
      <c r="A40" s="1"/>
      <c r="B40" s="7"/>
      <c r="C40" s="8" t="s">
        <v>65</v>
      </c>
      <c r="D40" s="21" t="s">
        <v>66</v>
      </c>
      <c r="E40" s="21"/>
      <c r="F40" s="15">
        <f>+F41</f>
        <v>0</v>
      </c>
      <c r="G40" s="14">
        <f>+G41</f>
        <v>0</v>
      </c>
      <c r="H40" s="14">
        <f>+H41</f>
        <v>0</v>
      </c>
      <c r="I40" s="14">
        <f>+I41</f>
        <v>0</v>
      </c>
      <c r="J40" s="13">
        <f t="shared" si="0"/>
        <v>0</v>
      </c>
    </row>
    <row r="41" spans="1:10" ht="16.5" customHeight="1">
      <c r="A41" s="1"/>
      <c r="B41" s="7"/>
      <c r="C41" s="1"/>
      <c r="D41" s="8" t="s">
        <v>67</v>
      </c>
      <c r="E41" s="9" t="s">
        <v>68</v>
      </c>
      <c r="F41" s="15">
        <v>0</v>
      </c>
      <c r="G41" s="14">
        <v>0</v>
      </c>
      <c r="H41" s="14">
        <v>0</v>
      </c>
      <c r="I41" s="14">
        <v>0</v>
      </c>
      <c r="J41" s="13">
        <f t="shared" si="0"/>
        <v>0</v>
      </c>
    </row>
    <row r="42" spans="1:10" ht="16.5" customHeight="1">
      <c r="A42" s="1"/>
      <c r="B42" s="7"/>
      <c r="C42" s="8">
        <v>7000</v>
      </c>
      <c r="D42" s="21" t="s">
        <v>77</v>
      </c>
      <c r="E42" s="21"/>
      <c r="F42" s="13">
        <f>+F43</f>
        <v>167739719</v>
      </c>
      <c r="G42" s="13">
        <f>+G43</f>
        <v>2072167</v>
      </c>
      <c r="H42" s="13">
        <f>+H43</f>
        <v>0</v>
      </c>
      <c r="I42" s="13">
        <f>+I43</f>
        <v>0</v>
      </c>
      <c r="J42" s="13">
        <f>+G42-I42</f>
        <v>2072167</v>
      </c>
    </row>
    <row r="43" spans="1:10" ht="16.5" customHeight="1">
      <c r="A43" s="1"/>
      <c r="B43" s="7"/>
      <c r="C43" s="1"/>
      <c r="D43" s="8">
        <v>7900</v>
      </c>
      <c r="E43" s="9" t="s">
        <v>78</v>
      </c>
      <c r="F43" s="13">
        <v>167739719</v>
      </c>
      <c r="G43" s="14">
        <v>2072167</v>
      </c>
      <c r="H43" s="14">
        <v>0</v>
      </c>
      <c r="I43" s="14">
        <v>0</v>
      </c>
      <c r="J43" s="13">
        <f>+G43-I43</f>
        <v>2072167</v>
      </c>
    </row>
    <row r="44" spans="1:10" ht="21.75" customHeight="1">
      <c r="A44" s="1"/>
      <c r="B44" s="24" t="s">
        <v>69</v>
      </c>
      <c r="C44" s="24"/>
      <c r="D44" s="24"/>
      <c r="E44" s="24"/>
      <c r="F44" s="16">
        <v>0</v>
      </c>
      <c r="G44" s="17">
        <v>0</v>
      </c>
      <c r="H44" s="17">
        <v>0</v>
      </c>
      <c r="I44" s="17">
        <v>0</v>
      </c>
      <c r="J44" s="13">
        <f t="shared" si="0"/>
        <v>0</v>
      </c>
    </row>
    <row r="45" spans="1:10" ht="21.75" customHeight="1">
      <c r="A45" s="1"/>
      <c r="B45" s="24" t="s">
        <v>70</v>
      </c>
      <c r="C45" s="24"/>
      <c r="D45" s="24"/>
      <c r="E45" s="24"/>
      <c r="F45" s="12">
        <f aca="true" t="shared" si="1" ref="F45:J46">+F46</f>
        <v>4843051</v>
      </c>
      <c r="G45" s="12">
        <f t="shared" si="1"/>
        <v>4843051</v>
      </c>
      <c r="H45" s="12">
        <f t="shared" si="1"/>
        <v>0</v>
      </c>
      <c r="I45" s="12">
        <f t="shared" si="1"/>
        <v>0</v>
      </c>
      <c r="J45" s="12">
        <f t="shared" si="1"/>
        <v>4843051</v>
      </c>
    </row>
    <row r="46" spans="1:10" ht="16.5" customHeight="1">
      <c r="A46" s="1"/>
      <c r="B46" s="20" t="s">
        <v>71</v>
      </c>
      <c r="C46" s="20"/>
      <c r="D46" s="20"/>
      <c r="E46" s="20"/>
      <c r="F46" s="13">
        <f t="shared" si="1"/>
        <v>4843051</v>
      </c>
      <c r="G46" s="13">
        <f t="shared" si="1"/>
        <v>4843051</v>
      </c>
      <c r="H46" s="13">
        <f t="shared" si="1"/>
        <v>0</v>
      </c>
      <c r="I46" s="13">
        <f t="shared" si="1"/>
        <v>0</v>
      </c>
      <c r="J46" s="13">
        <f t="shared" si="1"/>
        <v>4843051</v>
      </c>
    </row>
    <row r="47" spans="1:10" ht="16.5" customHeight="1">
      <c r="A47" s="1"/>
      <c r="B47" s="7"/>
      <c r="C47" s="8" t="s">
        <v>72</v>
      </c>
      <c r="D47" s="21" t="s">
        <v>73</v>
      </c>
      <c r="E47" s="21"/>
      <c r="F47" s="13">
        <f>+F48</f>
        <v>4843051</v>
      </c>
      <c r="G47" s="13">
        <f>+G48</f>
        <v>4843051</v>
      </c>
      <c r="H47" s="13">
        <f>+H48</f>
        <v>0</v>
      </c>
      <c r="I47" s="13">
        <f>+I48</f>
        <v>0</v>
      </c>
      <c r="J47" s="13">
        <f>+J48</f>
        <v>4843051</v>
      </c>
    </row>
    <row r="48" spans="1:10" ht="16.5" customHeight="1">
      <c r="A48" s="1"/>
      <c r="B48" s="7"/>
      <c r="C48" s="8"/>
      <c r="D48" s="8" t="s">
        <v>74</v>
      </c>
      <c r="E48" s="9" t="s">
        <v>75</v>
      </c>
      <c r="F48" s="13">
        <v>4843051</v>
      </c>
      <c r="G48" s="14">
        <v>4843051</v>
      </c>
      <c r="H48" s="14">
        <v>0</v>
      </c>
      <c r="I48" s="14">
        <v>0</v>
      </c>
      <c r="J48" s="13">
        <f t="shared" si="0"/>
        <v>4843051</v>
      </c>
    </row>
    <row r="49" spans="1:10" ht="0.75" customHeight="1">
      <c r="A49" s="1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33" customHeight="1">
      <c r="A50" s="1"/>
      <c r="B50" s="1"/>
      <c r="C50" s="23" t="s">
        <v>76</v>
      </c>
      <c r="D50" s="23"/>
      <c r="E50" s="23"/>
      <c r="F50" s="23"/>
      <c r="G50" s="23"/>
      <c r="H50" s="23"/>
      <c r="I50" s="23"/>
      <c r="J50" s="23"/>
    </row>
    <row r="51" spans="1:10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2.75">
      <c r="G52" s="10"/>
    </row>
    <row r="54" ht="12.75">
      <c r="G54" s="11"/>
    </row>
    <row r="56" ht="12.75">
      <c r="F56" s="19"/>
    </row>
    <row r="57" ht="12.75">
      <c r="F57" s="19"/>
    </row>
  </sheetData>
  <sheetProtection/>
  <mergeCells count="29">
    <mergeCell ref="B1:J1"/>
    <mergeCell ref="B2:J2"/>
    <mergeCell ref="B3:J3"/>
    <mergeCell ref="B4:J4"/>
    <mergeCell ref="B5:J5"/>
    <mergeCell ref="B6:E6"/>
    <mergeCell ref="F6:F8"/>
    <mergeCell ref="G6:G8"/>
    <mergeCell ref="H6:H8"/>
    <mergeCell ref="I6:I8"/>
    <mergeCell ref="D42:E42"/>
    <mergeCell ref="B44:E44"/>
    <mergeCell ref="B45:E45"/>
    <mergeCell ref="J6:J8"/>
    <mergeCell ref="D7:E7"/>
    <mergeCell ref="B9:E9"/>
    <mergeCell ref="B10:E10"/>
    <mergeCell ref="B11:E11"/>
    <mergeCell ref="D12:E12"/>
    <mergeCell ref="B46:E46"/>
    <mergeCell ref="D47:E47"/>
    <mergeCell ref="B49:J49"/>
    <mergeCell ref="C50:J50"/>
    <mergeCell ref="B19:E19"/>
    <mergeCell ref="D20:E20"/>
    <mergeCell ref="D28:E28"/>
    <mergeCell ref="B37:E37"/>
    <mergeCell ref="D38:E38"/>
    <mergeCell ref="D40:E40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2022-05-02T22:47:19Z</cp:lastPrinted>
  <dcterms:created xsi:type="dcterms:W3CDTF">2022-07-18T22:04:30Z</dcterms:created>
  <dcterms:modified xsi:type="dcterms:W3CDTF">2022-07-26T16:15:16Z</dcterms:modified>
  <cp:category/>
  <cp:version/>
  <cp:contentType/>
  <cp:contentStatus/>
</cp:coreProperties>
</file>